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Zaloha Kolar\Jozka Dan\vzpírání\výsledky\2023\2kolo\"/>
    </mc:Choice>
  </mc:AlternateContent>
  <xr:revisionPtr revIDLastSave="0" documentId="13_ncr:1_{33B05A87-A425-439C-84A9-7DA77927E0FE}" xr6:coauthVersionLast="47" xr6:coauthVersionMax="47" xr10:uidLastSave="{00000000-0000-0000-0000-000000000000}"/>
  <bookViews>
    <workbookView xWindow="-120" yWindow="-120" windowWidth="25440" windowHeight="15990" xr2:uid="{00000000-000D-0000-FFFF-FFFF00000000}"/>
  </bookViews>
  <sheets>
    <sheet name="Junioři" sheetId="1" r:id="rId1"/>
  </sheets>
  <definedNames>
    <definedName name="_xlnm._FilterDatabase" localSheetId="0" hidden="1">Junioři!$A$4:$P$54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1" l="1"/>
  <c r="H39" i="1"/>
  <c r="M39" i="1" s="1"/>
  <c r="N39" i="1" s="1"/>
  <c r="L38" i="1"/>
  <c r="H38" i="1"/>
  <c r="M38" i="1" s="1"/>
  <c r="N38" i="1" s="1"/>
  <c r="L37" i="1"/>
  <c r="H37" i="1"/>
  <c r="M37" i="1" s="1"/>
  <c r="N37" i="1" s="1"/>
  <c r="L36" i="1"/>
  <c r="H36" i="1"/>
  <c r="M36" i="1" s="1"/>
  <c r="N36" i="1" s="1"/>
  <c r="L35" i="1"/>
  <c r="H35" i="1"/>
  <c r="M35" i="1" s="1"/>
  <c r="N35" i="1" s="1"/>
  <c r="L34" i="1"/>
  <c r="H34" i="1"/>
  <c r="M34" i="1" s="1"/>
  <c r="N34" i="1" s="1"/>
  <c r="L31" i="1"/>
  <c r="H31" i="1"/>
  <c r="M31" i="1" s="1"/>
  <c r="N31" i="1" s="1"/>
  <c r="L30" i="1"/>
  <c r="H30" i="1"/>
  <c r="M30" i="1" s="1"/>
  <c r="N30" i="1" s="1"/>
  <c r="L29" i="1"/>
  <c r="H29" i="1"/>
  <c r="M29" i="1" s="1"/>
  <c r="N29" i="1" s="1"/>
  <c r="L28" i="1"/>
  <c r="H28" i="1"/>
  <c r="M28" i="1" s="1"/>
  <c r="N28" i="1" s="1"/>
  <c r="L27" i="1"/>
  <c r="H27" i="1"/>
  <c r="M27" i="1" s="1"/>
  <c r="N27" i="1" s="1"/>
  <c r="L18" i="1"/>
  <c r="H18" i="1"/>
  <c r="M18" i="1" s="1"/>
  <c r="N18" i="1" s="1"/>
  <c r="L17" i="1"/>
  <c r="H17" i="1"/>
  <c r="M17" i="1" s="1"/>
  <c r="N17" i="1" s="1"/>
  <c r="L16" i="1"/>
  <c r="H16" i="1"/>
  <c r="M16" i="1" s="1"/>
  <c r="N16" i="1" s="1"/>
  <c r="L15" i="1"/>
  <c r="H15" i="1"/>
  <c r="M15" i="1" s="1"/>
  <c r="N15" i="1" s="1"/>
  <c r="L14" i="1"/>
  <c r="H14" i="1"/>
  <c r="M14" i="1" s="1"/>
  <c r="N14" i="1" s="1"/>
  <c r="L13" i="1"/>
  <c r="H13" i="1"/>
  <c r="M13" i="1" s="1"/>
  <c r="N13" i="1" s="1"/>
  <c r="N25" i="1"/>
  <c r="L25" i="1"/>
  <c r="H25" i="1"/>
  <c r="M25" i="1" s="1"/>
  <c r="L24" i="1"/>
  <c r="H24" i="1"/>
  <c r="M24" i="1" s="1"/>
  <c r="N24" i="1" s="1"/>
  <c r="L23" i="1"/>
  <c r="H23" i="1"/>
  <c r="M23" i="1" s="1"/>
  <c r="N23" i="1" s="1"/>
  <c r="L22" i="1"/>
  <c r="H22" i="1"/>
  <c r="M22" i="1" s="1"/>
  <c r="N22" i="1" s="1"/>
  <c r="L21" i="1"/>
  <c r="H21" i="1"/>
  <c r="M21" i="1" s="1"/>
  <c r="N21" i="1" s="1"/>
  <c r="L20" i="1"/>
  <c r="H20" i="1"/>
  <c r="M20" i="1" s="1"/>
  <c r="N20" i="1" s="1"/>
  <c r="L11" i="1"/>
  <c r="H11" i="1"/>
  <c r="M11" i="1" s="1"/>
  <c r="N11" i="1" s="1"/>
  <c r="L10" i="1"/>
  <c r="H10" i="1"/>
  <c r="M10" i="1" s="1"/>
  <c r="N10" i="1" s="1"/>
  <c r="L9" i="1"/>
  <c r="H9" i="1"/>
  <c r="M9" i="1" s="1"/>
  <c r="N9" i="1" s="1"/>
  <c r="L8" i="1"/>
  <c r="H8" i="1"/>
  <c r="M8" i="1" s="1"/>
  <c r="N8" i="1" s="1"/>
  <c r="L7" i="1"/>
  <c r="H7" i="1"/>
  <c r="M7" i="1" s="1"/>
  <c r="N7" i="1" s="1"/>
  <c r="L6" i="1"/>
  <c r="H6" i="1"/>
  <c r="M6" i="1" s="1"/>
  <c r="N6" i="1" s="1"/>
  <c r="L53" i="1"/>
  <c r="H53" i="1"/>
  <c r="M53" i="1" s="1"/>
  <c r="N53" i="1" s="1"/>
  <c r="L52" i="1"/>
  <c r="H52" i="1"/>
  <c r="M52" i="1" s="1"/>
  <c r="N52" i="1" s="1"/>
  <c r="L51" i="1"/>
  <c r="H51" i="1"/>
  <c r="M51" i="1" s="1"/>
  <c r="N51" i="1" s="1"/>
  <c r="L50" i="1"/>
  <c r="H50" i="1"/>
  <c r="M50" i="1" s="1"/>
  <c r="N50" i="1" s="1"/>
  <c r="L49" i="1"/>
  <c r="H49" i="1"/>
  <c r="M49" i="1" s="1"/>
  <c r="N49" i="1" s="1"/>
  <c r="L48" i="1"/>
  <c r="H48" i="1"/>
  <c r="M48" i="1" s="1"/>
  <c r="N48" i="1" s="1"/>
  <c r="L46" i="1"/>
  <c r="H46" i="1"/>
  <c r="M46" i="1" s="1"/>
  <c r="N46" i="1" s="1"/>
  <c r="L45" i="1"/>
  <c r="H45" i="1"/>
  <c r="M45" i="1" s="1"/>
  <c r="N45" i="1" s="1"/>
  <c r="L44" i="1"/>
  <c r="H44" i="1"/>
  <c r="M44" i="1" s="1"/>
  <c r="N44" i="1" s="1"/>
  <c r="L43" i="1"/>
  <c r="H43" i="1"/>
  <c r="M43" i="1" s="1"/>
  <c r="N43" i="1" s="1"/>
  <c r="L42" i="1"/>
  <c r="H42" i="1"/>
  <c r="M42" i="1" s="1"/>
  <c r="N42" i="1" s="1"/>
  <c r="L41" i="1"/>
  <c r="H41" i="1"/>
  <c r="M41" i="1" s="1"/>
  <c r="N41" i="1" s="1"/>
  <c r="N47" i="1" s="1"/>
  <c r="N26" i="1"/>
  <c r="L64" i="1"/>
  <c r="H64" i="1"/>
  <c r="M64" i="1" s="1"/>
  <c r="N64" i="1" s="1"/>
  <c r="L63" i="1"/>
  <c r="H63" i="1"/>
  <c r="M63" i="1" s="1"/>
  <c r="N63" i="1" s="1"/>
  <c r="L62" i="1"/>
  <c r="H62" i="1"/>
  <c r="M62" i="1" s="1"/>
  <c r="N62" i="1" s="1"/>
  <c r="L61" i="1"/>
  <c r="H61" i="1"/>
  <c r="M61" i="1" s="1"/>
  <c r="N61" i="1" s="1"/>
  <c r="L60" i="1"/>
  <c r="H60" i="1"/>
  <c r="M60" i="1" s="1"/>
  <c r="N60" i="1" s="1"/>
  <c r="L59" i="1"/>
  <c r="H59" i="1"/>
  <c r="M59" i="1" s="1"/>
  <c r="N59" i="1" s="1"/>
  <c r="L58" i="1"/>
  <c r="H58" i="1"/>
  <c r="M58" i="1" s="1"/>
  <c r="N58" i="1" s="1"/>
  <c r="L57" i="1"/>
  <c r="H57" i="1"/>
  <c r="M57" i="1" s="1"/>
  <c r="N57" i="1" s="1"/>
  <c r="N54" i="1" l="1"/>
  <c r="H32" i="1"/>
  <c r="L32" i="1"/>
  <c r="M32" i="1" l="1"/>
  <c r="N32" i="1" s="1"/>
  <c r="N19" i="1" l="1"/>
  <c r="N33" i="1"/>
  <c r="N12" i="1"/>
  <c r="N40" i="1"/>
</calcChain>
</file>

<file path=xl/sharedStrings.xml><?xml version="1.0" encoding="utf-8"?>
<sst xmlns="http://schemas.openxmlformats.org/spreadsheetml/2006/main" count="79" uniqueCount="67">
  <si>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</si>
  <si>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</si>
  <si>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</si>
  <si>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</si>
  <si>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</si>
  <si>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</si>
  <si>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</si>
  <si>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</si>
  <si>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</si>
  <si>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</si>
  <si>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</si>
  <si>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</si>
  <si>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</si>
  <si>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</si>
  <si>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1.</t>
  </si>
  <si>
    <t>2.</t>
  </si>
  <si>
    <t>3.</t>
  </si>
  <si>
    <t>Pořadí</t>
  </si>
  <si>
    <t>S. Nový Hrozenkov</t>
  </si>
  <si>
    <t>Termín: 23.4.2023</t>
  </si>
  <si>
    <t>Jan Hartl</t>
  </si>
  <si>
    <t>Tadeáš Skopal</t>
  </si>
  <si>
    <t>Štěpán Lepka</t>
  </si>
  <si>
    <t>Viktor Jura</t>
  </si>
  <si>
    <t>Dominik Komárek</t>
  </si>
  <si>
    <t>Pavel Janíček</t>
  </si>
  <si>
    <t>David Staněk</t>
  </si>
  <si>
    <t>Lukáš Konečný</t>
  </si>
  <si>
    <t>David Brzobohatý</t>
  </si>
  <si>
    <t>Kryštof Keprt</t>
  </si>
  <si>
    <t>Vzpírání Haná</t>
  </si>
  <si>
    <t>Natálie Melichová</t>
  </si>
  <si>
    <t>Jakub Kaksa</t>
  </si>
  <si>
    <t>Marek Trbušek</t>
  </si>
  <si>
    <t>Jan Solovský</t>
  </si>
  <si>
    <t>Roman Freml</t>
  </si>
  <si>
    <t>Anna Marie Plevová</t>
  </si>
  <si>
    <t>Zdeněk Žárský</t>
  </si>
  <si>
    <t>David Kolář</t>
  </si>
  <si>
    <t>Jakub Klucký</t>
  </si>
  <si>
    <t>Jáchym Sádovský</t>
  </si>
  <si>
    <t>Petr Žalmánek</t>
  </si>
  <si>
    <t>Vojtěch Troszok</t>
  </si>
  <si>
    <t>Jaroslav Brázda</t>
  </si>
  <si>
    <t>Ondřej Huňka</t>
  </si>
  <si>
    <t>Matyáš Bukovjan</t>
  </si>
  <si>
    <t>Pavel Urban</t>
  </si>
  <si>
    <t>Samuel Králík</t>
  </si>
  <si>
    <t>David Jiránek</t>
  </si>
  <si>
    <t>Šimon Vacek</t>
  </si>
  <si>
    <t>Šimčík Vojtěch</t>
  </si>
  <si>
    <t>Tomáš Podškubka</t>
  </si>
  <si>
    <t>Ondřej Kocháň</t>
  </si>
  <si>
    <t>Chovanec Šimon</t>
  </si>
  <si>
    <t>Chlup Filip</t>
  </si>
  <si>
    <t>Sára Matouš</t>
  </si>
  <si>
    <t>Navrátil Vojtěch</t>
  </si>
  <si>
    <t>Mimo soutěž</t>
  </si>
  <si>
    <t>4.</t>
  </si>
  <si>
    <t>5.</t>
  </si>
  <si>
    <t>2. kolo ligy juniorů sk.C</t>
  </si>
  <si>
    <t>Místo: Boskovice</t>
  </si>
  <si>
    <t>TJ Holešov</t>
  </si>
  <si>
    <t>V. Boskovice</t>
  </si>
  <si>
    <t>S. JS Zlín-5</t>
  </si>
  <si>
    <t>Vrchní rozhodčí: Doležel</t>
  </si>
  <si>
    <t>Rozhodčí : Liška, Sekanina, Rančev, Novotný, Hejníková, Šimčík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</si>
</sst>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3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0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0"/>
      </left>
      <right style="thin">
        <color indexed="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64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19">
    <xf numFmtId="0" fontId="0" fillId="0" borderId="0" xfId="0"/>
    <xf numFmtId="164" fontId="0" fillId="0" borderId="0" xfId="0" applyNumberFormat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10" fillId="0" borderId="0" xfId="0" applyFont="1"/>
    <xf numFmtId="1" fontId="2" fillId="2" borderId="1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165" fontId="3" fillId="3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65" fontId="0" fillId="0" borderId="0" xfId="0" applyNumberFormat="1"/>
    <xf numFmtId="0" fontId="10" fillId="0" borderId="0" xfId="0" applyFont="1" applyAlignment="1">
      <alignment horizontal="right"/>
    </xf>
    <xf numFmtId="0" fontId="11" fillId="0" borderId="17" xfId="0" applyFont="1" applyBorder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1" fontId="2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quotePrefix="1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20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0" fillId="0" borderId="20" xfId="0" applyFont="1" applyBorder="1"/>
    <xf numFmtId="2" fontId="2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4" fillId="3" borderId="23" xfId="0" applyNumberFormat="1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2" fillId="2" borderId="25" xfId="0" quotePrefix="1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1" fontId="2" fillId="2" borderId="28" xfId="0" applyNumberFormat="1" applyFont="1" applyFill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0" fontId="0" fillId="0" borderId="1" xfId="0" applyBorder="1"/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2" fillId="2" borderId="1" xfId="0" quotePrefix="1" applyNumberFormat="1" applyFont="1" applyFill="1" applyBorder="1" applyAlignment="1">
      <alignment horizontal="center"/>
    </xf>
    <xf numFmtId="2" fontId="2" fillId="0" borderId="33" xfId="0" applyNumberFormat="1" applyFont="1" applyBorder="1" applyAlignment="1">
      <alignment horizontal="right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1" fontId="2" fillId="2" borderId="33" xfId="0" applyNumberFormat="1" applyFont="1" applyFill="1" applyBorder="1" applyAlignment="1">
      <alignment horizontal="center"/>
    </xf>
    <xf numFmtId="1" fontId="4" fillId="3" borderId="33" xfId="0" applyNumberFormat="1" applyFont="1" applyFill="1" applyBorder="1" applyAlignment="1">
      <alignment horizontal="center"/>
    </xf>
    <xf numFmtId="1" fontId="2" fillId="2" borderId="33" xfId="0" quotePrefix="1" applyNumberFormat="1" applyFont="1" applyFill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65" fontId="2" fillId="0" borderId="33" xfId="0" applyNumberFormat="1" applyFont="1" applyBorder="1" applyAlignment="1">
      <alignment horizontal="right"/>
    </xf>
    <xf numFmtId="0" fontId="9" fillId="4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Normální" xfId="0" builtinId="0"/>
  </cellStyles>
  <dxfs count="8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G68"/>
  <sheetViews>
    <sheetView tabSelected="1" zoomScale="90" zoomScaleNormal="90" workbookViewId="0">
      <selection activeCell="S23" sqref="S23"/>
    </sheetView>
  </sheetViews>
  <sheetFormatPr defaultRowHeight="12.75" x14ac:dyDescent="0.2"/>
  <cols>
    <col min="1" max="1" width="7.28515625" customWidth="1"/>
    <col min="2" max="2" width="19.140625" customWidth="1"/>
    <col min="4" max="4" width="21.4257812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5.7109375" customWidth="1"/>
    <col min="14" max="14" width="10.140625" customWidth="1"/>
    <col min="15" max="15" width="9.140625" customWidth="1"/>
    <col min="16" max="16" width="4.42578125" style="1" customWidth="1"/>
  </cols>
  <sheetData>
    <row r="1" spans="1:16" ht="27.75" x14ac:dyDescent="0.2">
      <c r="A1" s="115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9"/>
    </row>
    <row r="2" spans="1:16" x14ac:dyDescent="0.2">
      <c r="A2" s="116" t="s">
        <v>19</v>
      </c>
      <c r="B2" s="116"/>
      <c r="C2" s="118" t="s">
        <v>0</v>
      </c>
      <c r="D2" s="118"/>
      <c r="E2" s="118"/>
      <c r="F2" s="118"/>
      <c r="G2" s="118"/>
      <c r="H2" s="118"/>
      <c r="I2" s="118"/>
      <c r="J2" s="118"/>
      <c r="K2" s="118"/>
      <c r="L2" s="117" t="s">
        <v>61</v>
      </c>
      <c r="M2" s="117"/>
      <c r="N2" s="117"/>
      <c r="O2" s="20"/>
    </row>
    <row r="3" spans="1:16" ht="13.5" thickBot="1" x14ac:dyDescent="0.25"/>
    <row r="4" spans="1:16" ht="13.5" thickBot="1" x14ac:dyDescent="0.25">
      <c r="A4" s="30" t="s">
        <v>1</v>
      </c>
      <c r="B4" s="31" t="s">
        <v>2</v>
      </c>
      <c r="C4" s="29" t="s">
        <v>13</v>
      </c>
      <c r="D4" s="32" t="s">
        <v>3</v>
      </c>
      <c r="E4" s="2" t="s">
        <v>4</v>
      </c>
      <c r="F4" s="3"/>
      <c r="G4" s="3"/>
      <c r="H4" s="4"/>
      <c r="I4" s="2" t="s">
        <v>5</v>
      </c>
      <c r="J4" s="3"/>
      <c r="K4" s="3"/>
      <c r="L4" s="4"/>
      <c r="M4" s="38" t="s">
        <v>6</v>
      </c>
      <c r="N4" s="33" t="s">
        <v>7</v>
      </c>
      <c r="O4" s="25" t="s">
        <v>17</v>
      </c>
    </row>
    <row r="5" spans="1:16" ht="13.5" thickBot="1" x14ac:dyDescent="0.25">
      <c r="A5" s="5"/>
      <c r="B5" s="6"/>
      <c r="C5" s="7" t="s">
        <v>8</v>
      </c>
      <c r="D5" s="6"/>
      <c r="E5" s="8" t="s">
        <v>9</v>
      </c>
      <c r="F5" s="9" t="s">
        <v>10</v>
      </c>
      <c r="G5" s="10" t="s">
        <v>11</v>
      </c>
      <c r="H5" s="9" t="s">
        <v>12</v>
      </c>
      <c r="I5" s="10" t="s">
        <v>9</v>
      </c>
      <c r="J5" s="9" t="s">
        <v>10</v>
      </c>
      <c r="K5" s="10" t="s">
        <v>11</v>
      </c>
      <c r="L5" s="9" t="s">
        <v>12</v>
      </c>
      <c r="M5" s="11"/>
      <c r="N5" s="6"/>
      <c r="O5" s="21"/>
    </row>
    <row r="6" spans="1:16" x14ac:dyDescent="0.2">
      <c r="A6" s="59">
        <v>105.7</v>
      </c>
      <c r="B6" s="62" t="s">
        <v>51</v>
      </c>
      <c r="C6" s="57">
        <v>2003</v>
      </c>
      <c r="D6" s="27"/>
      <c r="E6" s="15">
        <v>75</v>
      </c>
      <c r="F6" s="16">
        <v>80</v>
      </c>
      <c r="G6" s="15">
        <v>85</v>
      </c>
      <c r="H6" s="34">
        <f t="shared" ref="H6:H11" si="0">IF(MAX(E6:G6)&lt;0,0,MAX(E6:G6))</f>
        <v>85</v>
      </c>
      <c r="I6" s="15">
        <v>95</v>
      </c>
      <c r="J6" s="16">
        <v>100</v>
      </c>
      <c r="K6" s="15">
        <v>-104</v>
      </c>
      <c r="L6" s="34">
        <f t="shared" ref="L6:L11" si="1">IF(MAX(I6:K6)&lt;0,0,MAX(I6:K6))</f>
        <v>100</v>
      </c>
      <c r="M6" s="12">
        <f t="shared" ref="M6:M11" si="2">SUM(H6,L6)</f>
        <v>185</v>
      </c>
      <c r="N6" s="48">
        <f>IF(ISNUMBER(A6), (IF(193.609&lt; A6,M6, TRUNC(10^(0.722762521*((LOG((A6/193.609)/LOG(10))*(LOG((A6/193.609)/LOG(10)))))),4)*M6)), 0)</f>
        <v>207.53299999999999</v>
      </c>
      <c r="O6" s="22"/>
      <c r="P6" s="18"/>
    </row>
    <row r="7" spans="1:16" x14ac:dyDescent="0.2">
      <c r="A7" s="60">
        <v>81.7</v>
      </c>
      <c r="B7" s="44" t="s">
        <v>52</v>
      </c>
      <c r="C7" s="58">
        <v>2003</v>
      </c>
      <c r="D7" s="47"/>
      <c r="E7" s="15">
        <v>80</v>
      </c>
      <c r="F7" s="16">
        <v>83</v>
      </c>
      <c r="G7" s="15">
        <v>86</v>
      </c>
      <c r="H7" s="35">
        <f t="shared" si="0"/>
        <v>86</v>
      </c>
      <c r="I7" s="15">
        <v>-105</v>
      </c>
      <c r="J7" s="16">
        <v>105</v>
      </c>
      <c r="K7" s="15">
        <v>-108</v>
      </c>
      <c r="L7" s="35">
        <f t="shared" si="1"/>
        <v>105</v>
      </c>
      <c r="M7" s="13">
        <f t="shared" si="2"/>
        <v>191</v>
      </c>
      <c r="N7" s="48">
        <f t="shared" ref="N7:N11" si="3">IF(ISNUMBER(A7), (IF(193.609&lt; A7,M7, TRUNC(10^(0.722762521*((LOG((A7/193.609)/LOG(10))*(LOG((A7/193.609)/LOG(10)))))),4)*M7)), 0)</f>
        <v>241.27120000000002</v>
      </c>
      <c r="O7" s="22"/>
      <c r="P7"/>
    </row>
    <row r="8" spans="1:16" x14ac:dyDescent="0.2">
      <c r="A8" s="46">
        <v>80.900000000000006</v>
      </c>
      <c r="B8" s="44" t="s">
        <v>53</v>
      </c>
      <c r="C8" s="45">
        <v>2004</v>
      </c>
      <c r="D8" s="47"/>
      <c r="E8" s="15">
        <v>26</v>
      </c>
      <c r="F8" s="16">
        <v>30</v>
      </c>
      <c r="G8" s="15">
        <v>33</v>
      </c>
      <c r="H8" s="35">
        <f t="shared" si="0"/>
        <v>33</v>
      </c>
      <c r="I8" s="15">
        <v>32</v>
      </c>
      <c r="J8" s="16">
        <v>37</v>
      </c>
      <c r="K8" s="15">
        <v>42</v>
      </c>
      <c r="L8" s="35">
        <f t="shared" si="1"/>
        <v>42</v>
      </c>
      <c r="M8" s="13">
        <f t="shared" si="2"/>
        <v>75</v>
      </c>
      <c r="N8" s="48">
        <f t="shared" si="3"/>
        <v>95.25</v>
      </c>
      <c r="O8" s="22"/>
      <c r="P8" s="42"/>
    </row>
    <row r="9" spans="1:16" x14ac:dyDescent="0.2">
      <c r="A9" s="46">
        <v>89.2</v>
      </c>
      <c r="B9" s="44" t="s">
        <v>54</v>
      </c>
      <c r="C9" s="45">
        <v>2003</v>
      </c>
      <c r="D9" s="47"/>
      <c r="E9" s="15">
        <v>95</v>
      </c>
      <c r="F9" s="16">
        <v>100</v>
      </c>
      <c r="G9" s="15">
        <v>104</v>
      </c>
      <c r="H9" s="35">
        <f t="shared" si="0"/>
        <v>104</v>
      </c>
      <c r="I9" s="15">
        <v>115</v>
      </c>
      <c r="J9" s="16">
        <v>120</v>
      </c>
      <c r="K9" s="15">
        <v>125</v>
      </c>
      <c r="L9" s="35">
        <f t="shared" si="1"/>
        <v>125</v>
      </c>
      <c r="M9" s="13">
        <f t="shared" si="2"/>
        <v>229</v>
      </c>
      <c r="N9" s="48">
        <f t="shared" si="3"/>
        <v>276.49459999999999</v>
      </c>
      <c r="O9" s="22"/>
      <c r="P9" s="42"/>
    </row>
    <row r="10" spans="1:16" x14ac:dyDescent="0.2">
      <c r="A10" s="46">
        <v>74.400000000000006</v>
      </c>
      <c r="B10" s="44" t="s">
        <v>55</v>
      </c>
      <c r="C10" s="45">
        <v>2005</v>
      </c>
      <c r="D10" s="47"/>
      <c r="E10" s="15">
        <v>67</v>
      </c>
      <c r="F10" s="16">
        <v>71</v>
      </c>
      <c r="G10" s="15">
        <v>74</v>
      </c>
      <c r="H10" s="35">
        <f t="shared" si="0"/>
        <v>74</v>
      </c>
      <c r="I10" s="15">
        <v>87</v>
      </c>
      <c r="J10" s="16">
        <v>90</v>
      </c>
      <c r="K10" s="15">
        <v>93</v>
      </c>
      <c r="L10" s="35">
        <f t="shared" si="1"/>
        <v>93</v>
      </c>
      <c r="M10" s="13">
        <f t="shared" si="2"/>
        <v>167</v>
      </c>
      <c r="N10" s="48">
        <f t="shared" si="3"/>
        <v>222.5275</v>
      </c>
      <c r="O10" s="22"/>
      <c r="P10" s="42"/>
    </row>
    <row r="11" spans="1:16" ht="13.5" thickBot="1" x14ac:dyDescent="0.25">
      <c r="A11" s="63">
        <v>94.9</v>
      </c>
      <c r="B11" s="64" t="s">
        <v>56</v>
      </c>
      <c r="C11" s="65">
        <v>2006</v>
      </c>
      <c r="D11" s="66"/>
      <c r="E11" s="67">
        <v>95</v>
      </c>
      <c r="F11" s="68">
        <v>100</v>
      </c>
      <c r="G11" s="67">
        <v>105</v>
      </c>
      <c r="H11" s="69">
        <f t="shared" si="0"/>
        <v>105</v>
      </c>
      <c r="I11" s="70">
        <v>120</v>
      </c>
      <c r="J11" s="71">
        <v>125</v>
      </c>
      <c r="K11" s="72">
        <v>-130</v>
      </c>
      <c r="L11" s="69">
        <f t="shared" si="1"/>
        <v>125</v>
      </c>
      <c r="M11" s="73">
        <f t="shared" si="2"/>
        <v>230</v>
      </c>
      <c r="N11" s="74">
        <f t="shared" si="3"/>
        <v>269.79000000000002</v>
      </c>
      <c r="O11" s="22"/>
      <c r="P11" s="18"/>
    </row>
    <row r="12" spans="1:16" ht="13.5" thickBot="1" x14ac:dyDescent="0.25">
      <c r="A12" s="81"/>
      <c r="B12" s="82"/>
      <c r="C12" s="83"/>
      <c r="D12" s="84" t="s">
        <v>64</v>
      </c>
      <c r="E12" s="85"/>
      <c r="F12" s="86"/>
      <c r="G12" s="85"/>
      <c r="H12" s="87"/>
      <c r="I12" s="85"/>
      <c r="J12" s="86"/>
      <c r="K12" s="85"/>
      <c r="L12" s="87"/>
      <c r="M12" s="88"/>
      <c r="N12" s="89">
        <f>SUM(N6:N11)-MIN(N6:N11)</f>
        <v>1217.6162999999999</v>
      </c>
      <c r="O12" s="23" t="s">
        <v>14</v>
      </c>
      <c r="P12"/>
    </row>
    <row r="13" spans="1:16" x14ac:dyDescent="0.2">
      <c r="A13" s="75">
        <v>87.7</v>
      </c>
      <c r="B13" s="61" t="s">
        <v>38</v>
      </c>
      <c r="C13" s="76">
        <v>2005</v>
      </c>
      <c r="D13" s="28"/>
      <c r="E13" s="77">
        <v>120</v>
      </c>
      <c r="F13" s="78">
        <v>-125</v>
      </c>
      <c r="G13" s="77">
        <v>127</v>
      </c>
      <c r="H13" s="34">
        <f t="shared" ref="H13:H18" si="4">IF(MAX(E13:G13)&lt;0,0,MAX(E13:G13))</f>
        <v>127</v>
      </c>
      <c r="I13" s="77">
        <v>145</v>
      </c>
      <c r="J13" s="78">
        <v>150</v>
      </c>
      <c r="K13" s="77">
        <v>153</v>
      </c>
      <c r="L13" s="34">
        <f t="shared" ref="L13:L18" si="5">IF(MAX(I13:K13)&lt;0,0,MAX(I13:K13))</f>
        <v>153</v>
      </c>
      <c r="M13" s="79">
        <f t="shared" ref="M13:M18" si="6">SUM(H13,L13)</f>
        <v>280</v>
      </c>
      <c r="N13" s="80">
        <f>IF(ISNUMBER(A13), (IF(193.609&lt; A13,M13, TRUNC(10^(0.722762521*((LOG((A13/193.609)/LOG(10))*(LOG((A13/193.609)/LOG(10)))))),4)*M13)), 0)</f>
        <v>340.90000000000003</v>
      </c>
      <c r="O13" s="22"/>
    </row>
    <row r="14" spans="1:16" x14ac:dyDescent="0.2">
      <c r="A14" s="46">
        <v>87.9</v>
      </c>
      <c r="B14" s="44" t="s">
        <v>39</v>
      </c>
      <c r="C14" s="45">
        <v>2005</v>
      </c>
      <c r="D14" s="28"/>
      <c r="E14" s="15">
        <v>80</v>
      </c>
      <c r="F14" s="16">
        <v>85</v>
      </c>
      <c r="G14" s="15">
        <v>-90</v>
      </c>
      <c r="H14" s="35">
        <f t="shared" si="4"/>
        <v>85</v>
      </c>
      <c r="I14" s="15">
        <v>105</v>
      </c>
      <c r="J14" s="16">
        <v>112</v>
      </c>
      <c r="K14" s="15">
        <v>115</v>
      </c>
      <c r="L14" s="35">
        <f t="shared" si="5"/>
        <v>115</v>
      </c>
      <c r="M14" s="13">
        <f t="shared" si="6"/>
        <v>200</v>
      </c>
      <c r="N14" s="48">
        <f t="shared" ref="N14:N18" si="7">IF(ISNUMBER(A14), (IF(193.609&lt; A14,M14, TRUNC(10^(0.722762521*((LOG((A14/193.609)/LOG(10))*(LOG((A14/193.609)/LOG(10)))))),4)*M14)), 0)</f>
        <v>243.22</v>
      </c>
      <c r="O14" s="22"/>
    </row>
    <row r="15" spans="1:16" x14ac:dyDescent="0.2">
      <c r="A15" s="46">
        <v>98.8</v>
      </c>
      <c r="B15" s="44" t="s">
        <v>40</v>
      </c>
      <c r="C15" s="45">
        <v>2005</v>
      </c>
      <c r="D15" s="28"/>
      <c r="E15" s="15">
        <v>73</v>
      </c>
      <c r="F15" s="16">
        <v>80</v>
      </c>
      <c r="G15" s="15">
        <v>83</v>
      </c>
      <c r="H15" s="35">
        <f t="shared" si="4"/>
        <v>83</v>
      </c>
      <c r="I15" s="15">
        <v>76</v>
      </c>
      <c r="J15" s="16">
        <v>80</v>
      </c>
      <c r="K15" s="15">
        <v>85</v>
      </c>
      <c r="L15" s="35">
        <f t="shared" si="5"/>
        <v>85</v>
      </c>
      <c r="M15" s="13">
        <f t="shared" si="6"/>
        <v>168</v>
      </c>
      <c r="N15" s="48">
        <f t="shared" si="7"/>
        <v>193.63680000000002</v>
      </c>
      <c r="O15" s="22"/>
    </row>
    <row r="16" spans="1:16" x14ac:dyDescent="0.2">
      <c r="A16" s="46">
        <v>73.599999999999994</v>
      </c>
      <c r="B16" s="44" t="s">
        <v>48</v>
      </c>
      <c r="C16" s="45">
        <v>2005</v>
      </c>
      <c r="D16" s="28"/>
      <c r="E16" s="15">
        <v>52</v>
      </c>
      <c r="F16" s="16">
        <v>57</v>
      </c>
      <c r="G16" s="15">
        <v>61</v>
      </c>
      <c r="H16" s="35">
        <f t="shared" si="4"/>
        <v>61</v>
      </c>
      <c r="I16" s="15">
        <v>75</v>
      </c>
      <c r="J16" s="16">
        <v>81</v>
      </c>
      <c r="K16" s="15">
        <v>85</v>
      </c>
      <c r="L16" s="35">
        <f t="shared" si="5"/>
        <v>85</v>
      </c>
      <c r="M16" s="13">
        <f t="shared" si="6"/>
        <v>146</v>
      </c>
      <c r="N16" s="48">
        <f t="shared" si="7"/>
        <v>195.8152</v>
      </c>
      <c r="O16" s="22"/>
    </row>
    <row r="17" spans="1:32" x14ac:dyDescent="0.2">
      <c r="A17" s="46">
        <v>92.1</v>
      </c>
      <c r="B17" s="44" t="s">
        <v>49</v>
      </c>
      <c r="C17" s="45">
        <v>2004</v>
      </c>
      <c r="D17" s="47"/>
      <c r="E17" s="15">
        <v>52</v>
      </c>
      <c r="F17" s="16">
        <v>57</v>
      </c>
      <c r="G17" s="15">
        <v>61</v>
      </c>
      <c r="H17" s="35">
        <f t="shared" si="4"/>
        <v>61</v>
      </c>
      <c r="I17" s="15">
        <v>80</v>
      </c>
      <c r="J17" s="16">
        <v>85</v>
      </c>
      <c r="K17" s="15">
        <v>90</v>
      </c>
      <c r="L17" s="35">
        <f t="shared" si="5"/>
        <v>90</v>
      </c>
      <c r="M17" s="13">
        <f t="shared" si="6"/>
        <v>151</v>
      </c>
      <c r="N17" s="48">
        <f t="shared" si="7"/>
        <v>179.55410000000001</v>
      </c>
      <c r="O17" s="22"/>
    </row>
    <row r="18" spans="1:32" ht="13.5" thickBot="1" x14ac:dyDescent="0.25">
      <c r="A18" s="63">
        <v>73.099999999999994</v>
      </c>
      <c r="B18" s="64" t="s">
        <v>50</v>
      </c>
      <c r="C18" s="65">
        <v>2004</v>
      </c>
      <c r="D18" s="66"/>
      <c r="E18" s="70">
        <v>60</v>
      </c>
      <c r="F18" s="71">
        <v>67</v>
      </c>
      <c r="G18" s="70">
        <v>0</v>
      </c>
      <c r="H18" s="69">
        <f t="shared" si="4"/>
        <v>67</v>
      </c>
      <c r="I18" s="70">
        <v>81</v>
      </c>
      <c r="J18" s="71">
        <v>90</v>
      </c>
      <c r="K18" s="71">
        <v>0</v>
      </c>
      <c r="L18" s="69">
        <f t="shared" si="5"/>
        <v>90</v>
      </c>
      <c r="M18" s="73">
        <f t="shared" si="6"/>
        <v>157</v>
      </c>
      <c r="N18" s="74">
        <f t="shared" si="7"/>
        <v>211.44759999999999</v>
      </c>
      <c r="O18" s="22"/>
      <c r="P18"/>
    </row>
    <row r="19" spans="1:32" ht="13.5" thickBot="1" x14ac:dyDescent="0.25">
      <c r="A19" s="81"/>
      <c r="B19" s="82"/>
      <c r="C19" s="83"/>
      <c r="D19" s="84" t="s">
        <v>62</v>
      </c>
      <c r="E19" s="85"/>
      <c r="F19" s="86"/>
      <c r="G19" s="85"/>
      <c r="H19" s="87"/>
      <c r="I19" s="85"/>
      <c r="J19" s="86"/>
      <c r="K19" s="85"/>
      <c r="L19" s="87"/>
      <c r="M19" s="88"/>
      <c r="N19" s="89">
        <f>SUM(N13:N18)-MIN(N13:N18)</f>
        <v>1185.0195999999999</v>
      </c>
      <c r="O19" s="23" t="s">
        <v>15</v>
      </c>
      <c r="P19"/>
    </row>
    <row r="20" spans="1:32" x14ac:dyDescent="0.2">
      <c r="A20" s="75">
        <v>66.400000000000006</v>
      </c>
      <c r="B20" s="61" t="s">
        <v>20</v>
      </c>
      <c r="C20" s="76">
        <v>2007</v>
      </c>
      <c r="D20" s="90"/>
      <c r="E20" s="91">
        <v>78</v>
      </c>
      <c r="F20" s="78">
        <v>-81</v>
      </c>
      <c r="G20" s="77">
        <v>83</v>
      </c>
      <c r="H20" s="34">
        <f t="shared" ref="H20:H25" si="8">IF(MAX(E20:G20)&lt;0,0,MAX(E20:G20))</f>
        <v>83</v>
      </c>
      <c r="I20" s="91">
        <v>95</v>
      </c>
      <c r="J20" s="78">
        <v>100</v>
      </c>
      <c r="K20" s="77">
        <v>104</v>
      </c>
      <c r="L20" s="34">
        <f t="shared" ref="L20:L25" si="9">IF(MAX(I20:K20)&lt;0,0,MAX(I20:K20))</f>
        <v>104</v>
      </c>
      <c r="M20" s="79">
        <f t="shared" ref="M20:M25" si="10">SUM(H20,L20)</f>
        <v>187</v>
      </c>
      <c r="N20" s="80">
        <f>IF(ISNUMBER(A20), (IF(193.609&lt; A20,M20, TRUNC(10^(0.722762521*((LOG((A20/193.609)/LOG(10))*(LOG((A20/193.609)/LOG(10)))))),4)*M20)), 0)</f>
        <v>267.8775</v>
      </c>
      <c r="O20" s="22"/>
      <c r="P20" s="41"/>
    </row>
    <row r="21" spans="1:32" x14ac:dyDescent="0.2">
      <c r="A21" s="46">
        <v>79.7</v>
      </c>
      <c r="B21" s="44" t="s">
        <v>21</v>
      </c>
      <c r="C21" s="45">
        <v>2008</v>
      </c>
      <c r="D21" s="47"/>
      <c r="E21" s="15">
        <v>70</v>
      </c>
      <c r="F21" s="16">
        <v>75</v>
      </c>
      <c r="G21" s="15">
        <v>-80</v>
      </c>
      <c r="H21" s="35">
        <f t="shared" si="8"/>
        <v>75</v>
      </c>
      <c r="I21" s="15">
        <v>80</v>
      </c>
      <c r="J21" s="16">
        <v>-85</v>
      </c>
      <c r="K21" s="15">
        <v>90</v>
      </c>
      <c r="L21" s="35">
        <f t="shared" si="9"/>
        <v>90</v>
      </c>
      <c r="M21" s="13">
        <f t="shared" si="10"/>
        <v>165</v>
      </c>
      <c r="N21" s="48">
        <f t="shared" ref="N21:N25" si="11">IF(ISNUMBER(A21), (IF(193.609&lt; A21,M21, TRUNC(10^(0.722762521*((LOG((A21/193.609)/LOG(10))*(LOG((A21/193.609)/LOG(10)))))),4)*M21)), 0)</f>
        <v>211.2825</v>
      </c>
      <c r="O21" s="22"/>
    </row>
    <row r="22" spans="1:32" x14ac:dyDescent="0.2">
      <c r="A22" s="46">
        <v>58.4</v>
      </c>
      <c r="B22" s="44" t="s">
        <v>22</v>
      </c>
      <c r="C22" s="45">
        <v>2007</v>
      </c>
      <c r="D22" s="47"/>
      <c r="E22" s="15">
        <v>60</v>
      </c>
      <c r="F22" s="16">
        <v>-65</v>
      </c>
      <c r="G22" s="15">
        <v>65</v>
      </c>
      <c r="H22" s="35">
        <f t="shared" si="8"/>
        <v>65</v>
      </c>
      <c r="I22" s="15">
        <v>75</v>
      </c>
      <c r="J22" s="16">
        <v>-80</v>
      </c>
      <c r="K22" s="15">
        <v>80</v>
      </c>
      <c r="L22" s="35">
        <f t="shared" si="9"/>
        <v>80</v>
      </c>
      <c r="M22" s="13">
        <f t="shared" si="10"/>
        <v>145</v>
      </c>
      <c r="N22" s="48">
        <f t="shared" si="11"/>
        <v>227.60650000000001</v>
      </c>
      <c r="O22" s="22"/>
    </row>
    <row r="23" spans="1:32" x14ac:dyDescent="0.2">
      <c r="A23" s="46">
        <v>59.8</v>
      </c>
      <c r="B23" s="44" t="s">
        <v>23</v>
      </c>
      <c r="C23" s="45">
        <v>2007</v>
      </c>
      <c r="D23" s="47"/>
      <c r="E23" s="15">
        <v>-60</v>
      </c>
      <c r="F23" s="16">
        <v>60</v>
      </c>
      <c r="G23" s="15">
        <v>64</v>
      </c>
      <c r="H23" s="35">
        <f t="shared" si="8"/>
        <v>64</v>
      </c>
      <c r="I23" s="15">
        <v>75</v>
      </c>
      <c r="J23" s="16">
        <v>-80</v>
      </c>
      <c r="K23" s="15">
        <v>-80</v>
      </c>
      <c r="L23" s="35">
        <f t="shared" si="9"/>
        <v>75</v>
      </c>
      <c r="M23" s="13">
        <f t="shared" si="10"/>
        <v>139</v>
      </c>
      <c r="N23" s="48">
        <f t="shared" si="11"/>
        <v>214.36580000000001</v>
      </c>
      <c r="O23" s="22"/>
    </row>
    <row r="24" spans="1:32" x14ac:dyDescent="0.2">
      <c r="A24" s="46">
        <v>94.7</v>
      </c>
      <c r="B24" s="44" t="s">
        <v>24</v>
      </c>
      <c r="C24" s="45">
        <v>2003</v>
      </c>
      <c r="D24" s="47"/>
      <c r="E24" s="15">
        <v>73</v>
      </c>
      <c r="F24" s="16">
        <v>77</v>
      </c>
      <c r="G24" s="15">
        <v>-82</v>
      </c>
      <c r="H24" s="35">
        <f t="shared" si="8"/>
        <v>77</v>
      </c>
      <c r="I24" s="15">
        <v>100</v>
      </c>
      <c r="J24" s="16">
        <v>-105</v>
      </c>
      <c r="K24" s="15">
        <v>105</v>
      </c>
      <c r="L24" s="35">
        <f t="shared" si="9"/>
        <v>105</v>
      </c>
      <c r="M24" s="13">
        <f t="shared" si="10"/>
        <v>182</v>
      </c>
      <c r="N24" s="48">
        <f t="shared" si="11"/>
        <v>213.68619999999999</v>
      </c>
      <c r="O24" s="22"/>
    </row>
    <row r="25" spans="1:32" ht="13.5" thickBot="1" x14ac:dyDescent="0.25">
      <c r="A25" s="63"/>
      <c r="B25" s="64"/>
      <c r="C25" s="65"/>
      <c r="D25" s="66"/>
      <c r="E25" s="70"/>
      <c r="F25" s="71"/>
      <c r="G25" s="70"/>
      <c r="H25" s="69">
        <f t="shared" si="8"/>
        <v>0</v>
      </c>
      <c r="I25" s="70"/>
      <c r="J25" s="71"/>
      <c r="K25" s="72"/>
      <c r="L25" s="69">
        <f t="shared" si="9"/>
        <v>0</v>
      </c>
      <c r="M25" s="73">
        <f t="shared" si="10"/>
        <v>0</v>
      </c>
      <c r="N25" s="74">
        <f t="shared" si="11"/>
        <v>0</v>
      </c>
      <c r="O25" s="22"/>
      <c r="P25"/>
    </row>
    <row r="26" spans="1:32" ht="13.5" thickBot="1" x14ac:dyDescent="0.25">
      <c r="A26" s="81"/>
      <c r="B26" s="82"/>
      <c r="C26" s="83"/>
      <c r="D26" s="84" t="s">
        <v>63</v>
      </c>
      <c r="E26" s="85"/>
      <c r="F26" s="86"/>
      <c r="G26" s="85"/>
      <c r="H26" s="87"/>
      <c r="I26" s="85"/>
      <c r="J26" s="86"/>
      <c r="K26" s="85"/>
      <c r="L26" s="87"/>
      <c r="M26" s="88"/>
      <c r="N26" s="89">
        <f>SUM(N20:N25)-MIN(N20:N25)</f>
        <v>1134.8184999999999</v>
      </c>
      <c r="O26" s="23" t="s">
        <v>16</v>
      </c>
      <c r="P26"/>
      <c r="R26" s="52"/>
      <c r="S26" s="53"/>
      <c r="T26" s="54"/>
      <c r="U26" s="54"/>
      <c r="V26" s="55"/>
      <c r="W26" s="55"/>
      <c r="X26" s="55"/>
      <c r="Y26" s="56"/>
      <c r="Z26" s="55"/>
      <c r="AA26" s="55"/>
      <c r="AB26" s="55"/>
      <c r="AC26" s="56"/>
      <c r="AD26" s="56"/>
      <c r="AF26" s="22"/>
    </row>
    <row r="27" spans="1:32" x14ac:dyDescent="0.2">
      <c r="A27" s="75">
        <v>65.599999999999994</v>
      </c>
      <c r="B27" s="61" t="s">
        <v>36</v>
      </c>
      <c r="C27" s="76">
        <v>2006</v>
      </c>
      <c r="D27" s="90"/>
      <c r="E27" s="77">
        <v>50</v>
      </c>
      <c r="F27" s="78">
        <v>-53</v>
      </c>
      <c r="G27" s="77">
        <v>53</v>
      </c>
      <c r="H27" s="34">
        <f t="shared" ref="H27:H31" si="12">IF(MAX(E27:G27)&lt;0,0,MAX(E27:G27))</f>
        <v>53</v>
      </c>
      <c r="I27" s="77">
        <v>-58</v>
      </c>
      <c r="J27" s="78">
        <v>58</v>
      </c>
      <c r="K27" s="77">
        <v>60</v>
      </c>
      <c r="L27" s="34">
        <f t="shared" ref="L27:L31" si="13">IF(MAX(I27:K27)&lt;0,0,MAX(I27:K27))</f>
        <v>60</v>
      </c>
      <c r="M27" s="79">
        <f t="shared" ref="M27:M31" si="14">SUM(H27,L27)</f>
        <v>113</v>
      </c>
      <c r="N27" s="80">
        <f>IF(ISNUMBER(A27), (IF(193.609&lt; A27,M27, TRUNC(10^(0.722762521*((LOG((A27/193.609)/LOG(10))*(LOG((A27/193.609)/LOG(10)))))),4)*M27)), 0)</f>
        <v>163.20589999999999</v>
      </c>
      <c r="O27" s="22"/>
      <c r="P27" s="41"/>
      <c r="R27" s="52"/>
      <c r="S27" s="53"/>
      <c r="T27" s="54"/>
      <c r="U27" s="54"/>
      <c r="V27" s="55"/>
      <c r="W27" s="55"/>
      <c r="X27" s="55"/>
      <c r="Y27" s="56"/>
      <c r="Z27" s="55"/>
      <c r="AA27" s="55"/>
      <c r="AB27" s="55"/>
      <c r="AC27" s="56"/>
      <c r="AD27" s="56"/>
      <c r="AF27" s="22"/>
    </row>
    <row r="28" spans="1:32" x14ac:dyDescent="0.2">
      <c r="A28" s="46">
        <v>61.8</v>
      </c>
      <c r="B28" s="44" t="s">
        <v>42</v>
      </c>
      <c r="C28" s="45">
        <v>2008</v>
      </c>
      <c r="D28" s="28"/>
      <c r="E28" s="15">
        <v>55</v>
      </c>
      <c r="F28" s="16">
        <v>-58</v>
      </c>
      <c r="G28" s="15">
        <v>58</v>
      </c>
      <c r="H28" s="35">
        <f t="shared" si="12"/>
        <v>58</v>
      </c>
      <c r="I28" s="15">
        <v>70</v>
      </c>
      <c r="J28" s="16">
        <v>75</v>
      </c>
      <c r="K28" s="15">
        <v>78</v>
      </c>
      <c r="L28" s="35">
        <f t="shared" si="13"/>
        <v>78</v>
      </c>
      <c r="M28" s="13">
        <f t="shared" si="14"/>
        <v>136</v>
      </c>
      <c r="N28" s="48">
        <f t="shared" ref="N28:N31" si="15">IF(ISNUMBER(A28), (IF(193.609&lt; A28,M28, TRUNC(10^(0.722762521*((LOG((A28/193.609)/LOG(10))*(LOG((A28/193.609)/LOG(10)))))),4)*M28)), 0)</f>
        <v>204.77520000000001</v>
      </c>
      <c r="O28" s="22"/>
      <c r="P28" s="41"/>
    </row>
    <row r="29" spans="1:32" x14ac:dyDescent="0.2">
      <c r="A29" s="46">
        <v>69.599999999999994</v>
      </c>
      <c r="B29" s="44" t="s">
        <v>37</v>
      </c>
      <c r="C29" s="45">
        <v>2007</v>
      </c>
      <c r="D29" s="28"/>
      <c r="E29" s="15">
        <v>60</v>
      </c>
      <c r="F29" s="16">
        <v>63</v>
      </c>
      <c r="G29" s="15">
        <v>-66</v>
      </c>
      <c r="H29" s="35">
        <f t="shared" si="12"/>
        <v>63</v>
      </c>
      <c r="I29" s="15">
        <v>80</v>
      </c>
      <c r="J29" s="16">
        <v>85</v>
      </c>
      <c r="K29" s="15">
        <v>-87</v>
      </c>
      <c r="L29" s="35">
        <f t="shared" si="13"/>
        <v>85</v>
      </c>
      <c r="M29" s="13">
        <f t="shared" si="14"/>
        <v>148</v>
      </c>
      <c r="N29" s="48">
        <f t="shared" si="15"/>
        <v>205.55719999999999</v>
      </c>
      <c r="O29" s="22"/>
      <c r="P29" s="41"/>
    </row>
    <row r="30" spans="1:32" x14ac:dyDescent="0.2">
      <c r="A30" s="46">
        <v>73.3</v>
      </c>
      <c r="B30" s="44" t="s">
        <v>41</v>
      </c>
      <c r="C30" s="45">
        <v>2008</v>
      </c>
      <c r="D30" s="28"/>
      <c r="E30" s="15">
        <v>48</v>
      </c>
      <c r="F30" s="16">
        <v>50</v>
      </c>
      <c r="G30" s="15">
        <v>-53</v>
      </c>
      <c r="H30" s="35">
        <f t="shared" si="12"/>
        <v>50</v>
      </c>
      <c r="I30" s="15">
        <v>63</v>
      </c>
      <c r="J30" s="16">
        <v>66</v>
      </c>
      <c r="K30" s="15">
        <v>68</v>
      </c>
      <c r="L30" s="35">
        <f t="shared" si="13"/>
        <v>68</v>
      </c>
      <c r="M30" s="13">
        <f t="shared" si="14"/>
        <v>118</v>
      </c>
      <c r="N30" s="48">
        <f t="shared" si="15"/>
        <v>158.6628</v>
      </c>
      <c r="O30" s="22"/>
      <c r="P30" s="42"/>
    </row>
    <row r="31" spans="1:32" x14ac:dyDescent="0.2">
      <c r="A31" s="46">
        <v>69.8</v>
      </c>
      <c r="B31" s="44" t="s">
        <v>45</v>
      </c>
      <c r="C31" s="45">
        <v>2003</v>
      </c>
      <c r="D31" s="47"/>
      <c r="E31" s="49">
        <v>40</v>
      </c>
      <c r="F31" s="50">
        <v>45</v>
      </c>
      <c r="G31" s="49">
        <v>-50</v>
      </c>
      <c r="H31" s="35">
        <f t="shared" si="12"/>
        <v>45</v>
      </c>
      <c r="I31" s="49">
        <v>53</v>
      </c>
      <c r="J31" s="50">
        <v>58</v>
      </c>
      <c r="K31" s="51">
        <v>62</v>
      </c>
      <c r="L31" s="35">
        <f t="shared" si="13"/>
        <v>62</v>
      </c>
      <c r="M31" s="13">
        <f t="shared" si="14"/>
        <v>107</v>
      </c>
      <c r="N31" s="48">
        <f t="shared" si="15"/>
        <v>148.33410000000001</v>
      </c>
      <c r="O31" s="22"/>
      <c r="P31" s="42"/>
    </row>
    <row r="32" spans="1:32" ht="13.5" thickBot="1" x14ac:dyDescent="0.25">
      <c r="A32" s="63"/>
      <c r="B32" s="64"/>
      <c r="C32" s="65"/>
      <c r="D32" s="66"/>
      <c r="E32" s="70"/>
      <c r="F32" s="71"/>
      <c r="G32" s="70"/>
      <c r="H32" s="69">
        <f t="shared" ref="H32" si="16">IF(MAX(E32:G32)&lt;0,0,MAX(E32:G32))</f>
        <v>0</v>
      </c>
      <c r="I32" s="70"/>
      <c r="J32" s="71"/>
      <c r="K32" s="71"/>
      <c r="L32" s="69">
        <f t="shared" ref="L32" si="17">IF(MAX(I32:K32)&lt;0,0,MAX(I32:K32))</f>
        <v>0</v>
      </c>
      <c r="M32" s="73">
        <f t="shared" ref="M32" si="18">SUM(H32,L32)</f>
        <v>0</v>
      </c>
      <c r="N32" s="74">
        <f t="shared" ref="N32" si="19">IF(ISNUMBER(A32), (IF(193.609&lt; A32,M32, TRUNC(10^(0.722762521*((LOG((A32/193.609)/LOG(10))*(LOG((A32/193.609)/LOG(10)))))),4)*M32)), 0)</f>
        <v>0</v>
      </c>
      <c r="O32" s="22"/>
      <c r="P32" s="18"/>
    </row>
    <row r="33" spans="1:16" ht="13.5" thickBot="1" x14ac:dyDescent="0.25">
      <c r="A33" s="81"/>
      <c r="B33" s="82"/>
      <c r="C33" s="83"/>
      <c r="D33" s="84" t="s">
        <v>18</v>
      </c>
      <c r="E33" s="85"/>
      <c r="F33" s="86"/>
      <c r="G33" s="85"/>
      <c r="H33" s="87"/>
      <c r="I33" s="85"/>
      <c r="J33" s="86"/>
      <c r="K33" s="85"/>
      <c r="L33" s="87"/>
      <c r="M33" s="88"/>
      <c r="N33" s="89">
        <f>SUM(N27:N32)-MIN(N27:N32)</f>
        <v>880.53520000000003</v>
      </c>
      <c r="O33" s="23" t="s">
        <v>58</v>
      </c>
      <c r="P33"/>
    </row>
    <row r="34" spans="1:16" x14ac:dyDescent="0.2">
      <c r="A34" s="75">
        <v>53.6</v>
      </c>
      <c r="B34" s="61" t="s">
        <v>31</v>
      </c>
      <c r="C34" s="76">
        <v>2004</v>
      </c>
      <c r="D34" s="92"/>
      <c r="E34" s="77">
        <v>45</v>
      </c>
      <c r="F34" s="78">
        <v>49</v>
      </c>
      <c r="G34" s="77">
        <v>53</v>
      </c>
      <c r="H34" s="34">
        <f>IF(MAX(E34:G34)&lt;0,0,MAX(E34:G34))</f>
        <v>53</v>
      </c>
      <c r="I34" s="77">
        <v>58</v>
      </c>
      <c r="J34" s="78">
        <v>-63</v>
      </c>
      <c r="K34" s="77">
        <v>-63</v>
      </c>
      <c r="L34" s="34">
        <f>IF(MAX(I34:K34)&lt;0,0,MAX(I34:K34))</f>
        <v>58</v>
      </c>
      <c r="M34" s="79">
        <f>SUM(H34,L34)</f>
        <v>111</v>
      </c>
      <c r="N34" s="80">
        <f>IF(ISNUMBER(A34), (IF(193.609&lt; A34,M34, TRUNC(10^(0.722762521*((LOG((A34/193.609)/LOG(10))*(LOG((A34/193.609)/LOG(10)))))),4)*M34)), 0)</f>
        <v>186.28019999999998</v>
      </c>
      <c r="O34" s="22"/>
      <c r="P34" s="41"/>
    </row>
    <row r="35" spans="1:16" x14ac:dyDescent="0.2">
      <c r="A35" s="46">
        <v>60.1</v>
      </c>
      <c r="B35" s="44" t="s">
        <v>32</v>
      </c>
      <c r="C35" s="26">
        <v>2004</v>
      </c>
      <c r="D35" s="47"/>
      <c r="E35" s="15">
        <v>43</v>
      </c>
      <c r="F35" s="16">
        <v>-46</v>
      </c>
      <c r="G35" s="15">
        <v>46</v>
      </c>
      <c r="H35" s="34">
        <f t="shared" ref="H35:H39" si="20">IF(MAX(E35:G35)&lt;0,0,MAX(E35:G35))</f>
        <v>46</v>
      </c>
      <c r="I35" s="15">
        <v>-61</v>
      </c>
      <c r="J35" s="16">
        <v>61</v>
      </c>
      <c r="K35" s="15">
        <v>-63</v>
      </c>
      <c r="L35" s="34">
        <f t="shared" ref="L35:L39" si="21">IF(MAX(I35:K35)&lt;0,0,MAX(I35:K35))</f>
        <v>61</v>
      </c>
      <c r="M35" s="12">
        <f t="shared" ref="M35:M39" si="22">SUM(H35,L35)</f>
        <v>107</v>
      </c>
      <c r="N35" s="48">
        <f t="shared" ref="N35:N39" si="23">IF(ISNUMBER(A35), (IF(193.609&lt; A35,M35, TRUNC(10^(0.722762521*((LOG((A35/193.609)/LOG(10))*(LOG((A35/193.609)/LOG(10)))))),4)*M35)), 0)</f>
        <v>164.40549999999999</v>
      </c>
      <c r="O35" s="22"/>
      <c r="P35" s="41"/>
    </row>
    <row r="36" spans="1:16" x14ac:dyDescent="0.2">
      <c r="A36" s="46">
        <v>50.2</v>
      </c>
      <c r="B36" s="44" t="s">
        <v>33</v>
      </c>
      <c r="C36" s="26">
        <v>2009</v>
      </c>
      <c r="D36" s="94"/>
      <c r="E36" s="15">
        <v>46</v>
      </c>
      <c r="F36" s="16">
        <v>50</v>
      </c>
      <c r="G36" s="15">
        <v>-53</v>
      </c>
      <c r="H36" s="34">
        <f t="shared" si="20"/>
        <v>50</v>
      </c>
      <c r="I36" s="15">
        <v>-63</v>
      </c>
      <c r="J36" s="16">
        <v>-63</v>
      </c>
      <c r="K36" s="15">
        <v>-63</v>
      </c>
      <c r="L36" s="34">
        <f t="shared" si="21"/>
        <v>0</v>
      </c>
      <c r="M36" s="12">
        <f t="shared" si="22"/>
        <v>50</v>
      </c>
      <c r="N36" s="48">
        <f t="shared" si="23"/>
        <v>88.58</v>
      </c>
      <c r="O36" s="22"/>
      <c r="P36" s="41"/>
    </row>
    <row r="37" spans="1:16" x14ac:dyDescent="0.2">
      <c r="A37" s="46">
        <v>79.599999999999994</v>
      </c>
      <c r="B37" s="44" t="s">
        <v>34</v>
      </c>
      <c r="C37" s="45">
        <v>2007</v>
      </c>
      <c r="D37" s="47"/>
      <c r="E37" s="15">
        <v>63</v>
      </c>
      <c r="F37" s="16">
        <v>-67</v>
      </c>
      <c r="G37" s="15">
        <v>70</v>
      </c>
      <c r="H37" s="34">
        <f t="shared" si="20"/>
        <v>70</v>
      </c>
      <c r="I37" s="15">
        <v>76</v>
      </c>
      <c r="J37" s="16">
        <v>-81</v>
      </c>
      <c r="K37" s="15">
        <v>-82</v>
      </c>
      <c r="L37" s="34">
        <f t="shared" si="21"/>
        <v>76</v>
      </c>
      <c r="M37" s="12">
        <f t="shared" si="22"/>
        <v>146</v>
      </c>
      <c r="N37" s="48">
        <f t="shared" si="23"/>
        <v>187.08440000000002</v>
      </c>
      <c r="O37" s="22"/>
      <c r="P37" s="41"/>
    </row>
    <row r="38" spans="1:16" x14ac:dyDescent="0.2">
      <c r="A38" s="46">
        <v>106.5</v>
      </c>
      <c r="B38" s="44" t="s">
        <v>43</v>
      </c>
      <c r="C38" s="45">
        <v>2007</v>
      </c>
      <c r="D38" s="47"/>
      <c r="E38" s="15">
        <v>45</v>
      </c>
      <c r="F38" s="16">
        <v>49</v>
      </c>
      <c r="G38" s="15">
        <v>52</v>
      </c>
      <c r="H38" s="34">
        <f t="shared" si="20"/>
        <v>52</v>
      </c>
      <c r="I38" s="15">
        <v>53</v>
      </c>
      <c r="J38" s="16">
        <v>-58</v>
      </c>
      <c r="K38" s="15">
        <v>58</v>
      </c>
      <c r="L38" s="34">
        <f t="shared" si="21"/>
        <v>58</v>
      </c>
      <c r="M38" s="12">
        <f t="shared" si="22"/>
        <v>110</v>
      </c>
      <c r="N38" s="48">
        <f t="shared" si="23"/>
        <v>123.04600000000001</v>
      </c>
      <c r="O38" s="22"/>
      <c r="P38" s="41"/>
    </row>
    <row r="39" spans="1:16" ht="13.5" thickBot="1" x14ac:dyDescent="0.25">
      <c r="A39" s="63">
        <v>83.8</v>
      </c>
      <c r="B39" s="64" t="s">
        <v>35</v>
      </c>
      <c r="C39" s="65">
        <v>2008</v>
      </c>
      <c r="D39" s="66"/>
      <c r="E39" s="70">
        <v>-74</v>
      </c>
      <c r="F39" s="71">
        <v>-75</v>
      </c>
      <c r="G39" s="70">
        <v>75</v>
      </c>
      <c r="H39" s="34">
        <f t="shared" si="20"/>
        <v>75</v>
      </c>
      <c r="I39" s="70">
        <v>90</v>
      </c>
      <c r="J39" s="71">
        <v>-94</v>
      </c>
      <c r="K39" s="70">
        <v>-94</v>
      </c>
      <c r="L39" s="34">
        <f t="shared" si="21"/>
        <v>90</v>
      </c>
      <c r="M39" s="93">
        <f t="shared" si="22"/>
        <v>165</v>
      </c>
      <c r="N39" s="74">
        <f t="shared" si="23"/>
        <v>205.62299999999999</v>
      </c>
      <c r="O39" s="22"/>
      <c r="P39" s="41"/>
    </row>
    <row r="40" spans="1:16" ht="13.5" thickBot="1" x14ac:dyDescent="0.25">
      <c r="A40" s="81"/>
      <c r="B40" s="82"/>
      <c r="C40" s="83"/>
      <c r="D40" s="84" t="s">
        <v>30</v>
      </c>
      <c r="E40" s="85"/>
      <c r="F40" s="86"/>
      <c r="G40" s="85"/>
      <c r="H40" s="87"/>
      <c r="I40" s="85"/>
      <c r="J40" s="86"/>
      <c r="K40" s="85"/>
      <c r="L40" s="87"/>
      <c r="M40" s="88"/>
      <c r="N40" s="89">
        <f>SUM(N34:N39)-MIN(N34:N39)</f>
        <v>866.43909999999994</v>
      </c>
      <c r="O40" s="23" t="s">
        <v>59</v>
      </c>
      <c r="P40"/>
    </row>
    <row r="41" spans="1:16" hidden="1" x14ac:dyDescent="0.2">
      <c r="A41" s="75"/>
      <c r="B41" s="61"/>
      <c r="C41" s="76"/>
      <c r="D41" s="92"/>
      <c r="E41" s="77"/>
      <c r="F41" s="78"/>
      <c r="G41" s="77"/>
      <c r="H41" s="34">
        <f>IF(MAX(E41:G41)&lt;0,0,MAX(E41:G41))</f>
        <v>0</v>
      </c>
      <c r="I41" s="77"/>
      <c r="J41" s="78"/>
      <c r="K41" s="77"/>
      <c r="L41" s="34">
        <f>IF(MAX(I41:K41)&lt;0,0,MAX(I41:K41))</f>
        <v>0</v>
      </c>
      <c r="M41" s="79">
        <f>SUM(H41,L41)</f>
        <v>0</v>
      </c>
      <c r="N41" s="80">
        <f>IF(ISNUMBER(A41), (IF(193.609&lt; A41,M41, TRUNC(10^(0.722762521*((LOG((A41/193.609)/LOG(10))*(LOG((A41/193.609)/LOG(10)))))),4)*M41)), 0)</f>
        <v>0</v>
      </c>
      <c r="O41" s="22"/>
      <c r="P41"/>
    </row>
    <row r="42" spans="1:16" hidden="1" x14ac:dyDescent="0.2">
      <c r="A42" s="46"/>
      <c r="B42" s="44"/>
      <c r="C42" s="26"/>
      <c r="D42" s="47"/>
      <c r="E42" s="15"/>
      <c r="F42" s="16"/>
      <c r="G42" s="15"/>
      <c r="H42" s="34">
        <f t="shared" ref="H42:H46" si="24">IF(MAX(E42:G42)&lt;0,0,MAX(E42:G42))</f>
        <v>0</v>
      </c>
      <c r="I42" s="15"/>
      <c r="J42" s="16"/>
      <c r="K42" s="15"/>
      <c r="L42" s="34">
        <f t="shared" ref="L42:L46" si="25">IF(MAX(I42:K42)&lt;0,0,MAX(I42:K42))</f>
        <v>0</v>
      </c>
      <c r="M42" s="12">
        <f t="shared" ref="M42:M46" si="26">SUM(H42,L42)</f>
        <v>0</v>
      </c>
      <c r="N42" s="48">
        <f t="shared" ref="N42:N46" si="27">IF(ISNUMBER(A42), (IF(193.609&lt; A42,M42, TRUNC(10^(0.722762521*((LOG((A42/193.609)/LOG(10))*(LOG((A42/193.609)/LOG(10)))))),4)*M42)), 0)</f>
        <v>0</v>
      </c>
      <c r="O42" s="22"/>
      <c r="P42"/>
    </row>
    <row r="43" spans="1:16" hidden="1" x14ac:dyDescent="0.2">
      <c r="A43" s="46"/>
      <c r="B43" s="44"/>
      <c r="C43" s="26"/>
      <c r="D43" s="94"/>
      <c r="E43" s="15"/>
      <c r="F43" s="16"/>
      <c r="G43" s="15"/>
      <c r="H43" s="34">
        <f t="shared" si="24"/>
        <v>0</v>
      </c>
      <c r="I43" s="15"/>
      <c r="J43" s="16"/>
      <c r="K43" s="15"/>
      <c r="L43" s="34">
        <f t="shared" si="25"/>
        <v>0</v>
      </c>
      <c r="M43" s="12">
        <f t="shared" si="26"/>
        <v>0</v>
      </c>
      <c r="N43" s="48">
        <f t="shared" si="27"/>
        <v>0</v>
      </c>
      <c r="O43" s="22"/>
      <c r="P43"/>
    </row>
    <row r="44" spans="1:16" hidden="1" x14ac:dyDescent="0.2">
      <c r="A44" s="46"/>
      <c r="B44" s="44"/>
      <c r="C44" s="45"/>
      <c r="D44" s="47"/>
      <c r="E44" s="15"/>
      <c r="F44" s="16"/>
      <c r="G44" s="15"/>
      <c r="H44" s="34">
        <f t="shared" si="24"/>
        <v>0</v>
      </c>
      <c r="I44" s="15"/>
      <c r="J44" s="16"/>
      <c r="K44" s="15"/>
      <c r="L44" s="34">
        <f t="shared" si="25"/>
        <v>0</v>
      </c>
      <c r="M44" s="12">
        <f t="shared" si="26"/>
        <v>0</v>
      </c>
      <c r="N44" s="48">
        <f t="shared" si="27"/>
        <v>0</v>
      </c>
      <c r="O44" s="22"/>
      <c r="P44"/>
    </row>
    <row r="45" spans="1:16" hidden="1" x14ac:dyDescent="0.2">
      <c r="A45" s="46"/>
      <c r="B45" s="44"/>
      <c r="C45" s="45"/>
      <c r="D45" s="47"/>
      <c r="E45" s="15"/>
      <c r="F45" s="16"/>
      <c r="G45" s="15"/>
      <c r="H45" s="34">
        <f t="shared" si="24"/>
        <v>0</v>
      </c>
      <c r="I45" s="15"/>
      <c r="J45" s="16"/>
      <c r="K45" s="15"/>
      <c r="L45" s="34">
        <f t="shared" si="25"/>
        <v>0</v>
      </c>
      <c r="M45" s="12">
        <f t="shared" si="26"/>
        <v>0</v>
      </c>
      <c r="N45" s="48">
        <f t="shared" si="27"/>
        <v>0</v>
      </c>
      <c r="O45" s="22"/>
      <c r="P45"/>
    </row>
    <row r="46" spans="1:16" ht="13.5" hidden="1" thickBot="1" x14ac:dyDescent="0.25">
      <c r="A46" s="63"/>
      <c r="B46" s="64"/>
      <c r="C46" s="65"/>
      <c r="D46" s="66"/>
      <c r="E46" s="70"/>
      <c r="F46" s="71"/>
      <c r="G46" s="70"/>
      <c r="H46" s="34">
        <f t="shared" si="24"/>
        <v>0</v>
      </c>
      <c r="I46" s="70"/>
      <c r="J46" s="71"/>
      <c r="K46" s="70"/>
      <c r="L46" s="34">
        <f t="shared" si="25"/>
        <v>0</v>
      </c>
      <c r="M46" s="93">
        <f t="shared" si="26"/>
        <v>0</v>
      </c>
      <c r="N46" s="74">
        <f t="shared" si="27"/>
        <v>0</v>
      </c>
      <c r="O46" s="22"/>
      <c r="P46"/>
    </row>
    <row r="47" spans="1:16" ht="13.5" hidden="1" thickBot="1" x14ac:dyDescent="0.25">
      <c r="A47" s="81"/>
      <c r="B47" s="82"/>
      <c r="C47" s="83"/>
      <c r="D47" s="84"/>
      <c r="E47" s="85"/>
      <c r="F47" s="86"/>
      <c r="G47" s="85"/>
      <c r="H47" s="87"/>
      <c r="I47" s="85"/>
      <c r="J47" s="86"/>
      <c r="K47" s="85"/>
      <c r="L47" s="87"/>
      <c r="M47" s="88"/>
      <c r="N47" s="89">
        <f>SUM(N41:N46)-MIN(N41:N46)</f>
        <v>0</v>
      </c>
      <c r="O47" s="24"/>
      <c r="P47"/>
    </row>
    <row r="48" spans="1:16" hidden="1" x14ac:dyDescent="0.2">
      <c r="A48" s="75"/>
      <c r="B48" s="62"/>
      <c r="C48" s="95"/>
      <c r="D48" s="92"/>
      <c r="E48" s="77"/>
      <c r="F48" s="78"/>
      <c r="G48" s="77"/>
      <c r="H48" s="34">
        <f t="shared" ref="H48:H53" si="28">IF(MAX(E48:G48)&lt;0,0,MAX(E48:G48))</f>
        <v>0</v>
      </c>
      <c r="I48" s="77"/>
      <c r="J48" s="78"/>
      <c r="K48" s="77"/>
      <c r="L48" s="34">
        <f t="shared" ref="L48:L53" si="29">IF(MAX(I48:K48)&lt;0,0,MAX(I48:K48))</f>
        <v>0</v>
      </c>
      <c r="M48" s="79">
        <f t="shared" ref="M48:M53" si="30">SUM(H48,L48)</f>
        <v>0</v>
      </c>
      <c r="N48" s="80">
        <f>IF(ISNUMBER(A48), (IF(193.609&lt; A48,M48, TRUNC(10^(0.722762521*((LOG((A48/193.609)/LOG(10))*(LOG((A48/193.609)/LOG(10)))))),4)*M48)), 0)</f>
        <v>0</v>
      </c>
      <c r="P48" s="18"/>
    </row>
    <row r="49" spans="1:33" hidden="1" x14ac:dyDescent="0.2">
      <c r="A49" s="46"/>
      <c r="B49" s="44"/>
      <c r="C49" s="58"/>
      <c r="D49" s="47"/>
      <c r="E49" s="15"/>
      <c r="F49" s="16"/>
      <c r="G49" s="15"/>
      <c r="H49" s="35">
        <f t="shared" si="28"/>
        <v>0</v>
      </c>
      <c r="I49" s="15"/>
      <c r="J49" s="16"/>
      <c r="K49" s="15"/>
      <c r="L49" s="35">
        <f t="shared" si="29"/>
        <v>0</v>
      </c>
      <c r="M49" s="13">
        <f t="shared" si="30"/>
        <v>0</v>
      </c>
      <c r="N49" s="48">
        <f t="shared" ref="N49:N53" si="31">IF(ISNUMBER(A49), (IF(193.609&lt; A49,M49, TRUNC(10^(0.722762521*((LOG((A49/193.609)/LOG(10))*(LOG((A49/193.609)/LOG(10)))))),4)*M49)), 0)</f>
        <v>0</v>
      </c>
      <c r="O49" s="18"/>
      <c r="P49" s="18"/>
    </row>
    <row r="50" spans="1:33" hidden="1" x14ac:dyDescent="0.2">
      <c r="A50" s="46"/>
      <c r="B50" s="44"/>
      <c r="C50" s="45"/>
      <c r="D50" s="47"/>
      <c r="E50" s="15"/>
      <c r="F50" s="16"/>
      <c r="G50" s="15"/>
      <c r="H50" s="35">
        <f t="shared" si="28"/>
        <v>0</v>
      </c>
      <c r="I50" s="15"/>
      <c r="J50" s="16"/>
      <c r="K50" s="15"/>
      <c r="L50" s="35">
        <f t="shared" si="29"/>
        <v>0</v>
      </c>
      <c r="M50" s="13">
        <f t="shared" si="30"/>
        <v>0</v>
      </c>
      <c r="N50" s="48">
        <f t="shared" si="31"/>
        <v>0</v>
      </c>
      <c r="P50" s="18"/>
    </row>
    <row r="51" spans="1:33" hidden="1" x14ac:dyDescent="0.2">
      <c r="A51" s="46"/>
      <c r="B51" s="44"/>
      <c r="C51" s="45"/>
      <c r="D51" s="47"/>
      <c r="E51" s="15"/>
      <c r="F51" s="16"/>
      <c r="G51" s="15"/>
      <c r="H51" s="35">
        <f t="shared" si="28"/>
        <v>0</v>
      </c>
      <c r="I51" s="15"/>
      <c r="J51" s="16"/>
      <c r="K51" s="15"/>
      <c r="L51" s="35">
        <f t="shared" si="29"/>
        <v>0</v>
      </c>
      <c r="M51" s="13">
        <f t="shared" si="30"/>
        <v>0</v>
      </c>
      <c r="N51" s="48">
        <f t="shared" si="31"/>
        <v>0</v>
      </c>
      <c r="O51" s="18"/>
      <c r="P51" s="18"/>
    </row>
    <row r="52" spans="1:33" hidden="1" x14ac:dyDescent="0.2">
      <c r="A52" s="46"/>
      <c r="B52" s="44"/>
      <c r="C52" s="45"/>
      <c r="D52" s="47"/>
      <c r="E52" s="15"/>
      <c r="F52" s="16"/>
      <c r="G52" s="15"/>
      <c r="H52" s="35">
        <f t="shared" si="28"/>
        <v>0</v>
      </c>
      <c r="I52" s="15"/>
      <c r="J52" s="16"/>
      <c r="K52" s="15"/>
      <c r="L52" s="35">
        <f t="shared" si="29"/>
        <v>0</v>
      </c>
      <c r="M52" s="13">
        <f t="shared" si="30"/>
        <v>0</v>
      </c>
      <c r="N52" s="48">
        <f t="shared" si="31"/>
        <v>0</v>
      </c>
      <c r="O52" s="18"/>
      <c r="P52" s="18"/>
    </row>
    <row r="53" spans="1:33" ht="13.5" hidden="1" thickBot="1" x14ac:dyDescent="0.25">
      <c r="A53" s="63"/>
      <c r="B53" s="64"/>
      <c r="C53" s="65"/>
      <c r="D53" s="66"/>
      <c r="E53" s="67"/>
      <c r="F53" s="68"/>
      <c r="G53" s="67"/>
      <c r="H53" s="69">
        <f t="shared" si="28"/>
        <v>0</v>
      </c>
      <c r="I53" s="70"/>
      <c r="J53" s="71"/>
      <c r="K53" s="72"/>
      <c r="L53" s="69">
        <f t="shared" si="29"/>
        <v>0</v>
      </c>
      <c r="M53" s="73">
        <f t="shared" si="30"/>
        <v>0</v>
      </c>
      <c r="N53" s="74">
        <f t="shared" si="31"/>
        <v>0</v>
      </c>
      <c r="P53" s="18"/>
      <c r="S53" s="52"/>
      <c r="T53" s="53"/>
      <c r="U53" s="54"/>
      <c r="V53" s="54"/>
      <c r="W53" s="55"/>
      <c r="X53" s="55"/>
      <c r="Y53" s="55"/>
      <c r="Z53" s="56"/>
      <c r="AA53" s="55"/>
      <c r="AB53" s="55"/>
      <c r="AC53" s="55"/>
      <c r="AD53" s="56"/>
      <c r="AE53" s="56"/>
      <c r="AG53" s="22"/>
    </row>
    <row r="54" spans="1:33" ht="13.5" hidden="1" thickBot="1" x14ac:dyDescent="0.25">
      <c r="A54" s="81"/>
      <c r="B54" s="82"/>
      <c r="C54" s="83"/>
      <c r="D54" s="84"/>
      <c r="E54" s="85"/>
      <c r="F54" s="86"/>
      <c r="G54" s="85"/>
      <c r="H54" s="87"/>
      <c r="I54" s="85"/>
      <c r="J54" s="86"/>
      <c r="K54" s="85"/>
      <c r="L54" s="87"/>
      <c r="M54" s="88"/>
      <c r="N54" s="89">
        <f>SUM(N48:N53)-MIN(N48:N53)</f>
        <v>0</v>
      </c>
    </row>
    <row r="55" spans="1:33" x14ac:dyDescent="0.2">
      <c r="A55" s="40"/>
      <c r="B55" s="39"/>
      <c r="C55" s="39"/>
      <c r="E55" s="43"/>
      <c r="I55" s="43"/>
    </row>
    <row r="56" spans="1:33" ht="13.5" thickBot="1" x14ac:dyDescent="0.25">
      <c r="A56" s="40"/>
      <c r="B56" s="17" t="s">
        <v>57</v>
      </c>
      <c r="C56" s="39"/>
      <c r="E56" s="43"/>
      <c r="I56" s="43"/>
    </row>
    <row r="57" spans="1:33" x14ac:dyDescent="0.2">
      <c r="A57" s="59">
        <v>79.400000000000006</v>
      </c>
      <c r="B57" s="96" t="s">
        <v>46</v>
      </c>
      <c r="C57" s="97">
        <v>2007</v>
      </c>
      <c r="D57" s="98" t="s">
        <v>62</v>
      </c>
      <c r="E57" s="99">
        <v>38</v>
      </c>
      <c r="F57" s="99">
        <v>41</v>
      </c>
      <c r="G57" s="99">
        <v>45</v>
      </c>
      <c r="H57" s="100">
        <f t="shared" ref="H57:H64" si="32">IF(MAX(E57:G57)&lt;0,0,MAX(E57:G57))</f>
        <v>45</v>
      </c>
      <c r="I57" s="99">
        <v>45</v>
      </c>
      <c r="J57" s="99">
        <v>50</v>
      </c>
      <c r="K57" s="99">
        <v>-55</v>
      </c>
      <c r="L57" s="100">
        <f t="shared" ref="L57:L64" si="33">IF(MAX(I57:K57)&lt;0,0,MAX(I57:K57))</f>
        <v>50</v>
      </c>
      <c r="M57" s="101">
        <f t="shared" ref="M57:M63" si="34">SUM(H57,L57)</f>
        <v>95</v>
      </c>
      <c r="N57" s="102">
        <f t="shared" ref="N57:N59" si="35">IF(ISNUMBER(A57), (IF(193.609&lt; A57,M57, TRUNC(10^(0.722762521*((LOG((A57/193.609)/LOG(10))*(LOG((A57/193.609)/LOG(10)))))),4)*M57)), 0)</f>
        <v>121.904</v>
      </c>
      <c r="O57" s="22"/>
    </row>
    <row r="58" spans="1:33" x14ac:dyDescent="0.2">
      <c r="A58" s="60">
        <v>60.7</v>
      </c>
      <c r="B58" s="44" t="s">
        <v>47</v>
      </c>
      <c r="C58" s="47">
        <v>2006</v>
      </c>
      <c r="D58" s="103" t="s">
        <v>62</v>
      </c>
      <c r="E58" s="16">
        <v>35</v>
      </c>
      <c r="F58" s="16">
        <v>40</v>
      </c>
      <c r="G58" s="16">
        <v>-45</v>
      </c>
      <c r="H58" s="35">
        <f t="shared" si="32"/>
        <v>40</v>
      </c>
      <c r="I58" s="16">
        <v>55</v>
      </c>
      <c r="J58" s="16">
        <v>-60</v>
      </c>
      <c r="K58" s="16">
        <v>60</v>
      </c>
      <c r="L58" s="35">
        <f t="shared" si="33"/>
        <v>60</v>
      </c>
      <c r="M58" s="104">
        <f t="shared" si="34"/>
        <v>100</v>
      </c>
      <c r="N58" s="48">
        <f t="shared" si="35"/>
        <v>152.54000000000002</v>
      </c>
      <c r="O58" s="22"/>
    </row>
    <row r="59" spans="1:33" x14ac:dyDescent="0.2">
      <c r="A59" s="60">
        <v>107.6</v>
      </c>
      <c r="B59" s="44" t="s">
        <v>44</v>
      </c>
      <c r="C59" s="47">
        <v>2009</v>
      </c>
      <c r="D59" s="103" t="s">
        <v>30</v>
      </c>
      <c r="E59" s="16">
        <v>55</v>
      </c>
      <c r="F59" s="16">
        <v>60</v>
      </c>
      <c r="G59" s="16">
        <v>-65</v>
      </c>
      <c r="H59" s="35">
        <f t="shared" si="32"/>
        <v>60</v>
      </c>
      <c r="I59" s="16">
        <v>75</v>
      </c>
      <c r="J59" s="16">
        <v>79</v>
      </c>
      <c r="K59" s="16">
        <v>83</v>
      </c>
      <c r="L59" s="35">
        <f t="shared" si="33"/>
        <v>83</v>
      </c>
      <c r="M59" s="104">
        <f t="shared" si="34"/>
        <v>143</v>
      </c>
      <c r="N59" s="48">
        <f t="shared" si="35"/>
        <v>159.3449</v>
      </c>
      <c r="O59" s="22"/>
    </row>
    <row r="60" spans="1:33" x14ac:dyDescent="0.2">
      <c r="A60" s="60">
        <v>83.6</v>
      </c>
      <c r="B60" s="44" t="s">
        <v>25</v>
      </c>
      <c r="C60" s="47">
        <v>2007</v>
      </c>
      <c r="D60" s="103" t="s">
        <v>63</v>
      </c>
      <c r="E60" s="16">
        <v>70</v>
      </c>
      <c r="F60" s="16">
        <v>75</v>
      </c>
      <c r="G60" s="16">
        <v>80</v>
      </c>
      <c r="H60" s="35">
        <f t="shared" si="32"/>
        <v>80</v>
      </c>
      <c r="I60" s="16">
        <v>80</v>
      </c>
      <c r="J60" s="16">
        <v>85</v>
      </c>
      <c r="K60" s="16">
        <v>90</v>
      </c>
      <c r="L60" s="35">
        <f t="shared" si="33"/>
        <v>90</v>
      </c>
      <c r="M60" s="104">
        <f t="shared" si="34"/>
        <v>170</v>
      </c>
      <c r="N60" s="48">
        <f>IF(ISNUMBER(A60), (IF(193.609&lt; A60,M60, TRUNC(10^(0.722762521*((LOG((A60/193.609)/LOG(10))*(LOG((A60/193.609)/LOG(10)))))),4)*M60)), 0)</f>
        <v>212.10900000000001</v>
      </c>
    </row>
    <row r="61" spans="1:33" x14ac:dyDescent="0.2">
      <c r="A61" s="60">
        <v>70.3</v>
      </c>
      <c r="B61" s="44" t="s">
        <v>27</v>
      </c>
      <c r="C61" s="47">
        <v>2010</v>
      </c>
      <c r="D61" s="103" t="s">
        <v>63</v>
      </c>
      <c r="E61" s="16">
        <v>42</v>
      </c>
      <c r="F61" s="16">
        <v>45</v>
      </c>
      <c r="G61" s="16">
        <v>47</v>
      </c>
      <c r="H61" s="35">
        <f t="shared" si="32"/>
        <v>47</v>
      </c>
      <c r="I61" s="16">
        <v>50</v>
      </c>
      <c r="J61" s="16">
        <v>55</v>
      </c>
      <c r="K61" s="16">
        <v>-58</v>
      </c>
      <c r="L61" s="35">
        <f t="shared" si="33"/>
        <v>55</v>
      </c>
      <c r="M61" s="104">
        <f t="shared" si="34"/>
        <v>102</v>
      </c>
      <c r="N61" s="48">
        <f t="shared" ref="N61:N64" si="36">IF(ISNUMBER(A61), (IF(193.609&lt; A61,M61, TRUNC(10^(0.722762521*((LOG((A61/193.609)/LOG(10))*(LOG((A61/193.609)/LOG(10)))))),4)*M61)), 0)</f>
        <v>140.76</v>
      </c>
    </row>
    <row r="62" spans="1:33" x14ac:dyDescent="0.2">
      <c r="A62" s="60">
        <v>114.3</v>
      </c>
      <c r="B62" s="44" t="s">
        <v>26</v>
      </c>
      <c r="C62" s="47">
        <v>2005</v>
      </c>
      <c r="D62" s="103" t="s">
        <v>63</v>
      </c>
      <c r="E62" s="16">
        <v>80</v>
      </c>
      <c r="F62" s="16">
        <v>-84</v>
      </c>
      <c r="G62" s="16">
        <v>84</v>
      </c>
      <c r="H62" s="35">
        <f t="shared" si="32"/>
        <v>84</v>
      </c>
      <c r="I62" s="16">
        <v>100</v>
      </c>
      <c r="J62" s="16">
        <v>105</v>
      </c>
      <c r="K62" s="105">
        <v>-110</v>
      </c>
      <c r="L62" s="35">
        <f t="shared" si="33"/>
        <v>105</v>
      </c>
      <c r="M62" s="104">
        <f t="shared" si="34"/>
        <v>189</v>
      </c>
      <c r="N62" s="48">
        <f t="shared" si="36"/>
        <v>206.19899999999998</v>
      </c>
    </row>
    <row r="63" spans="1:33" x14ac:dyDescent="0.2">
      <c r="A63" s="60">
        <v>72.900000000000006</v>
      </c>
      <c r="B63" s="44" t="s">
        <v>28</v>
      </c>
      <c r="C63" s="47">
        <v>2007</v>
      </c>
      <c r="D63" s="103" t="s">
        <v>63</v>
      </c>
      <c r="E63" s="16">
        <v>60</v>
      </c>
      <c r="F63" s="16">
        <v>65</v>
      </c>
      <c r="G63" s="16">
        <v>-70</v>
      </c>
      <c r="H63" s="35">
        <f t="shared" si="32"/>
        <v>65</v>
      </c>
      <c r="I63" s="16">
        <v>83</v>
      </c>
      <c r="J63" s="16">
        <v>86</v>
      </c>
      <c r="K63" s="16">
        <v>92</v>
      </c>
      <c r="L63" s="35">
        <f t="shared" si="33"/>
        <v>92</v>
      </c>
      <c r="M63" s="104">
        <f t="shared" si="34"/>
        <v>157</v>
      </c>
      <c r="N63" s="48">
        <f t="shared" si="36"/>
        <v>211.80869999999999</v>
      </c>
    </row>
    <row r="64" spans="1:33" ht="13.5" thickBot="1" x14ac:dyDescent="0.25">
      <c r="A64" s="106">
        <v>50.2</v>
      </c>
      <c r="B64" s="107" t="s">
        <v>29</v>
      </c>
      <c r="C64" s="108">
        <v>2011</v>
      </c>
      <c r="D64" s="109" t="s">
        <v>63</v>
      </c>
      <c r="E64" s="110">
        <v>-26</v>
      </c>
      <c r="F64" s="110">
        <v>26</v>
      </c>
      <c r="G64" s="110">
        <v>28</v>
      </c>
      <c r="H64" s="111">
        <f t="shared" si="32"/>
        <v>28</v>
      </c>
      <c r="I64" s="110">
        <v>33</v>
      </c>
      <c r="J64" s="110">
        <v>37</v>
      </c>
      <c r="K64" s="112">
        <v>40</v>
      </c>
      <c r="L64" s="111">
        <f t="shared" si="33"/>
        <v>40</v>
      </c>
      <c r="M64" s="113">
        <f>SUM(H64,L64)</f>
        <v>68</v>
      </c>
      <c r="N64" s="114">
        <f t="shared" si="36"/>
        <v>120.4688</v>
      </c>
    </row>
    <row r="65" spans="1:5" x14ac:dyDescent="0.2">
      <c r="A65" s="17"/>
      <c r="B65" s="14"/>
      <c r="D65" s="36"/>
      <c r="E65" s="37"/>
    </row>
    <row r="67" spans="1:5" x14ac:dyDescent="0.2">
      <c r="A67" s="17" t="s">
        <v>66</v>
      </c>
    </row>
    <row r="68" spans="1:5" x14ac:dyDescent="0.2">
      <c r="A68" s="17" t="s">
        <v>65</v>
      </c>
    </row>
  </sheetData>
  <mergeCells count="4">
    <mergeCell ref="A1:N1"/>
    <mergeCell ref="A2:B2"/>
    <mergeCell ref="L2:N2"/>
    <mergeCell ref="C2:K2"/>
  </mergeCells>
  <phoneticPr fontId="8" type="noConversion"/>
  <conditionalFormatting sqref="E6:G54 I6:K54 E55:E56 I55:I56">
    <cfRule type="cellIs" dxfId="7" priority="17" stopIfTrue="1" operator="lessThan">
      <formula>0</formula>
    </cfRule>
    <cfRule type="cellIs" dxfId="6" priority="18" stopIfTrue="1" operator="lessThan">
      <formula>0</formula>
    </cfRule>
  </conditionalFormatting>
  <conditionalFormatting sqref="E57:G64 I57:K64">
    <cfRule type="cellIs" dxfId="5" priority="1" stopIfTrue="1" operator="lessThan">
      <formula>0</formula>
    </cfRule>
    <cfRule type="cellIs" dxfId="4" priority="2" stopIfTrue="1" operator="lessThan">
      <formula>0</formula>
    </cfRule>
  </conditionalFormatting>
  <conditionalFormatting sqref="V26:X27 Z26:AB27">
    <cfRule type="cellIs" dxfId="3" priority="9" stopIfTrue="1" operator="lessThan">
      <formula>0</formula>
    </cfRule>
    <cfRule type="cellIs" dxfId="2" priority="10" stopIfTrue="1" operator="lessThan">
      <formula>0</formula>
    </cfRule>
  </conditionalFormatting>
  <conditionalFormatting sqref="W53:Y53 AA53:AC53">
    <cfRule type="cellIs" dxfId="1" priority="7" stopIfTrue="1" operator="lessThan">
      <formula>0</formula>
    </cfRule>
    <cfRule type="cellIs" dxfId="0" priority="8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67" orientation="portrait" horizontalDpi="4294967293" verticalDpi="4294967293" r:id="rId1"/>
  <headerFooter alignWithMargins="0"/>
  <ignoredErrors>
    <ignoredError sqref="N12 N19 N33 N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Junioři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Admin</cp:lastModifiedBy>
  <cp:lastPrinted>2023-04-24T04:36:20Z</cp:lastPrinted>
  <dcterms:created xsi:type="dcterms:W3CDTF">2017-01-22T21:04:49Z</dcterms:created>
  <dcterms:modified xsi:type="dcterms:W3CDTF">2023-04-24T04:50:42Z</dcterms:modified>
</cp:coreProperties>
</file>